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74" i="1" l="1"/>
  <c r="E73" i="1"/>
  <c r="C73" i="1"/>
  <c r="C75" i="1" s="1"/>
  <c r="E75" i="1" s="1"/>
  <c r="E72" i="1"/>
  <c r="E71" i="1"/>
  <c r="E70" i="1"/>
  <c r="E69" i="1"/>
  <c r="E68" i="1"/>
  <c r="E67" i="1"/>
  <c r="E66" i="1"/>
  <c r="E65" i="1"/>
  <c r="E64" i="1"/>
  <c r="E63" i="1"/>
  <c r="C58" i="1"/>
  <c r="E58" i="1" s="1"/>
  <c r="E57" i="1"/>
  <c r="C57" i="1"/>
  <c r="E56" i="1"/>
  <c r="E55" i="1"/>
  <c r="E54" i="1"/>
  <c r="E53" i="1"/>
  <c r="E52" i="1"/>
  <c r="C51" i="1"/>
  <c r="C59" i="1" s="1"/>
  <c r="E59" i="1" s="1"/>
  <c r="E50" i="1"/>
  <c r="E44" i="1"/>
  <c r="C44" i="1"/>
  <c r="C43" i="1"/>
  <c r="E43" i="1" s="1"/>
  <c r="E42" i="1"/>
  <c r="C42" i="1"/>
  <c r="E41" i="1"/>
  <c r="E40" i="1"/>
  <c r="E39" i="1"/>
  <c r="C39" i="1"/>
  <c r="C45" i="1" s="1"/>
  <c r="E45" i="1" s="1"/>
  <c r="E38" i="1"/>
  <c r="E37" i="1"/>
  <c r="E36" i="1"/>
  <c r="E35" i="1"/>
  <c r="E34" i="1"/>
  <c r="E33" i="1"/>
  <c r="E28" i="1"/>
  <c r="E27" i="1"/>
  <c r="E26" i="1"/>
  <c r="E25" i="1"/>
  <c r="E24" i="1"/>
  <c r="E23" i="1"/>
  <c r="E22" i="1"/>
  <c r="E21" i="1"/>
  <c r="E20" i="1"/>
  <c r="E19" i="1"/>
  <c r="E18" i="1"/>
  <c r="E17" i="1"/>
  <c r="C16" i="1"/>
  <c r="C29" i="1" s="1"/>
  <c r="E29" i="1" s="1"/>
  <c r="E12" i="1"/>
  <c r="E11" i="1"/>
  <c r="E10" i="1"/>
  <c r="E9" i="1"/>
  <c r="E8" i="1"/>
  <c r="E7" i="1"/>
  <c r="E6" i="1"/>
  <c r="C6" i="1"/>
  <c r="C5" i="1"/>
  <c r="C13" i="1" s="1"/>
  <c r="E13" i="1" s="1"/>
  <c r="E4" i="1"/>
  <c r="E51" i="1" l="1"/>
  <c r="E16" i="1"/>
  <c r="E5" i="1"/>
</calcChain>
</file>

<file path=xl/sharedStrings.xml><?xml version="1.0" encoding="utf-8"?>
<sst xmlns="http://schemas.openxmlformats.org/spreadsheetml/2006/main" count="141" uniqueCount="42">
  <si>
    <t xml:space="preserve">4.1.2 Percentage of expenditure for infrastructure development and  augmentation excluding salary during the last five years </t>
  </si>
  <si>
    <t>Year 2018-19</t>
  </si>
  <si>
    <t>Head of expenditure (for ex. capital expenditure)</t>
  </si>
  <si>
    <t>Item of expenditure (for ex. construction of building, purchase of new equipments, furniture and fixtures etc.)</t>
  </si>
  <si>
    <t>Amount 
(INR)</t>
  </si>
  <si>
    <t>Amount 
(INR in Lakhs)</t>
  </si>
  <si>
    <t>Capital Expenditure</t>
  </si>
  <si>
    <t>Aquaguard</t>
  </si>
  <si>
    <t>Building</t>
  </si>
  <si>
    <t>CCTV</t>
  </si>
  <si>
    <t>Furniture &amp; Fixtures</t>
  </si>
  <si>
    <t>Air conditioner</t>
  </si>
  <si>
    <t>Projector &amp; Smart Board</t>
  </si>
  <si>
    <t>Fire Extinguisher</t>
  </si>
  <si>
    <t>Computer</t>
  </si>
  <si>
    <t>Computer Software</t>
  </si>
  <si>
    <t>Total</t>
  </si>
  <si>
    <t>Year 2019-20</t>
  </si>
  <si>
    <t>Cementaed Benches</t>
  </si>
  <si>
    <t>Flex Boards</t>
  </si>
  <si>
    <t>Parking shed</t>
  </si>
  <si>
    <t>Rain Water Harvest</t>
  </si>
  <si>
    <t>Aqua Guard</t>
  </si>
  <si>
    <t>Equipment Chemistry Lab</t>
  </si>
  <si>
    <t>Equiment Physics Lab</t>
  </si>
  <si>
    <t>Writing Board</t>
  </si>
  <si>
    <t>Year 2020-21</t>
  </si>
  <si>
    <t>Furniture&amp; Fixtures</t>
  </si>
  <si>
    <t>Rainwater Harvest</t>
  </si>
  <si>
    <t>Covid Equipments</t>
  </si>
  <si>
    <t>Generator</t>
  </si>
  <si>
    <t>Solar</t>
  </si>
  <si>
    <t>Year 2021-22</t>
  </si>
  <si>
    <t>Furniture and Fixtures</t>
  </si>
  <si>
    <t xml:space="preserve">Generator </t>
  </si>
  <si>
    <t>Refridgerator</t>
  </si>
  <si>
    <t>LCD</t>
  </si>
  <si>
    <t>Year 2022-23</t>
  </si>
  <si>
    <t>Tubewall</t>
  </si>
  <si>
    <t>Fans</t>
  </si>
  <si>
    <t>Equipment</t>
  </si>
  <si>
    <t>Spiral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</si>
</sst>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name val="Arial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0" xfId="0" applyFont="1" applyAlignment="1"/>
    <xf numFmtId="0" fontId="2" fillId="0" borderId="2" xfId="0" applyFont="1" applyBorder="1" applyAlignment="1"/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/>
    <xf numFmtId="0" fontId="1" fillId="0" borderId="3" xfId="0" applyFont="1" applyBorder="1" applyAlignment="1">
      <alignment horizontal="center" vertical="top" wrapText="1"/>
    </xf>
    <xf numFmtId="0" fontId="3" fillId="0" borderId="5" xfId="0" applyFont="1" applyBorder="1"/>
    <xf numFmtId="2" fontId="1" fillId="0" borderId="2" xfId="0" applyNumberFormat="1" applyFont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18"/>
  <sheetViews>
    <sheetView tabSelected="1" topLeftCell="A58" workbookViewId="0">
      <selection activeCell="I62" sqref="I62"/>
    </sheetView>
  </sheetViews>
  <sheetFormatPr defaultColWidth="12.5703125" defaultRowHeight="15.75" customHeight="1"/>
  <cols>
    <col min="1" max="1" width="23.140625" customWidth="1"/>
    <col min="2" max="2" width="27.7109375" customWidth="1"/>
    <col min="3" max="3" width="22.42578125" hidden="1" customWidth="1"/>
    <col min="4" max="4" width="6.5703125" hidden="1" customWidth="1"/>
    <col min="5" max="5" width="15.5703125" customWidth="1"/>
  </cols>
  <sheetData>
    <row r="1" spans="1:25" ht="15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>
      <c r="A2" s="10" t="s">
        <v>1</v>
      </c>
      <c r="B2" s="10"/>
      <c r="C2" s="10"/>
      <c r="D2" s="1"/>
      <c r="E2" s="1"/>
      <c r="F2" s="1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3.950000000000003" customHeight="1">
      <c r="A3" s="2" t="s">
        <v>2</v>
      </c>
      <c r="B3" s="2" t="s">
        <v>3</v>
      </c>
      <c r="C3" s="2" t="s">
        <v>4</v>
      </c>
      <c r="D3" s="3"/>
      <c r="E3" s="2" t="s">
        <v>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>
      <c r="A4" s="5" t="s">
        <v>6</v>
      </c>
      <c r="B4" s="5" t="s">
        <v>7</v>
      </c>
      <c r="C4" s="6">
        <v>5500</v>
      </c>
      <c r="D4" s="3">
        <v>100000</v>
      </c>
      <c r="E4" s="15">
        <f t="shared" ref="E4:E13" si="0">C4/D4</f>
        <v>5.5E-2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>
      <c r="A5" s="5" t="s">
        <v>6</v>
      </c>
      <c r="B5" s="5" t="s">
        <v>8</v>
      </c>
      <c r="C5" s="6">
        <f>728295+633304</f>
        <v>1361599</v>
      </c>
      <c r="D5" s="3">
        <v>100000</v>
      </c>
      <c r="E5" s="15">
        <f t="shared" si="0"/>
        <v>13.61599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>
      <c r="A6" s="5" t="s">
        <v>6</v>
      </c>
      <c r="B6" s="5" t="s">
        <v>9</v>
      </c>
      <c r="C6" s="6">
        <f>19504</f>
        <v>19504</v>
      </c>
      <c r="D6" s="3">
        <v>100000</v>
      </c>
      <c r="E6" s="15">
        <f t="shared" si="0"/>
        <v>0.19503999999999999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>
      <c r="A7" s="5" t="s">
        <v>6</v>
      </c>
      <c r="B7" s="5" t="s">
        <v>10</v>
      </c>
      <c r="C7" s="6">
        <v>61788</v>
      </c>
      <c r="D7" s="3">
        <v>100000</v>
      </c>
      <c r="E7" s="15">
        <f t="shared" si="0"/>
        <v>0.61787999999999998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>
      <c r="A8" s="5" t="s">
        <v>6</v>
      </c>
      <c r="B8" s="5" t="s">
        <v>11</v>
      </c>
      <c r="C8" s="6">
        <v>31290</v>
      </c>
      <c r="D8" s="3">
        <v>100000</v>
      </c>
      <c r="E8" s="15">
        <f t="shared" si="0"/>
        <v>0.31290000000000001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>
      <c r="A9" s="5" t="s">
        <v>6</v>
      </c>
      <c r="B9" s="7" t="s">
        <v>12</v>
      </c>
      <c r="C9" s="6">
        <v>5871</v>
      </c>
      <c r="D9" s="3">
        <v>100000</v>
      </c>
      <c r="E9" s="15">
        <f t="shared" si="0"/>
        <v>5.8709999999999998E-2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>
      <c r="A10" s="5" t="s">
        <v>6</v>
      </c>
      <c r="B10" s="7" t="s">
        <v>13</v>
      </c>
      <c r="C10" s="6">
        <v>72140</v>
      </c>
      <c r="D10" s="3">
        <v>100000</v>
      </c>
      <c r="E10" s="15">
        <f t="shared" si="0"/>
        <v>0.72140000000000004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>
      <c r="A11" s="5" t="s">
        <v>6</v>
      </c>
      <c r="B11" s="7" t="s">
        <v>14</v>
      </c>
      <c r="C11" s="6">
        <v>705432</v>
      </c>
      <c r="D11" s="3">
        <v>100000</v>
      </c>
      <c r="E11" s="15">
        <f t="shared" si="0"/>
        <v>7.0543199999999997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>
      <c r="A12" s="5" t="s">
        <v>6</v>
      </c>
      <c r="B12" s="5" t="s">
        <v>15</v>
      </c>
      <c r="C12" s="6">
        <v>62776</v>
      </c>
      <c r="D12" s="3">
        <v>100000</v>
      </c>
      <c r="E12" s="15">
        <f t="shared" si="0"/>
        <v>0.62775999999999998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>
      <c r="A13" s="11" t="s">
        <v>16</v>
      </c>
      <c r="B13" s="12"/>
      <c r="C13" s="8">
        <f>SUM(C4:C12)</f>
        <v>2325900</v>
      </c>
      <c r="D13" s="3">
        <v>100000</v>
      </c>
      <c r="E13" s="15">
        <f t="shared" si="0"/>
        <v>23.259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>
      <c r="A14" s="13" t="s">
        <v>17</v>
      </c>
      <c r="B14" s="14"/>
      <c r="C14" s="14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30" customHeight="1">
      <c r="A15" s="2" t="s">
        <v>2</v>
      </c>
      <c r="B15" s="2" t="s">
        <v>3</v>
      </c>
      <c r="C15" s="2" t="s">
        <v>5</v>
      </c>
      <c r="D15" s="3"/>
      <c r="E15" s="2" t="s">
        <v>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>
      <c r="A16" s="5" t="s">
        <v>6</v>
      </c>
      <c r="B16" s="5" t="s">
        <v>8</v>
      </c>
      <c r="C16" s="6">
        <f>201585+133796</f>
        <v>335381</v>
      </c>
      <c r="D16" s="3">
        <v>100000</v>
      </c>
      <c r="E16" s="15">
        <f t="shared" ref="E16:E29" si="1">C16/D16</f>
        <v>3.3538100000000002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>
      <c r="A17" s="5" t="s">
        <v>6</v>
      </c>
      <c r="B17" s="5" t="s">
        <v>18</v>
      </c>
      <c r="C17" s="6">
        <v>21500</v>
      </c>
      <c r="D17" s="3">
        <v>100000</v>
      </c>
      <c r="E17" s="15">
        <f t="shared" si="1"/>
        <v>0.215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>
      <c r="A18" s="5" t="s">
        <v>6</v>
      </c>
      <c r="B18" s="5" t="s">
        <v>9</v>
      </c>
      <c r="C18" s="6">
        <v>8000</v>
      </c>
      <c r="D18" s="3">
        <v>100000</v>
      </c>
      <c r="E18" s="15">
        <f t="shared" si="1"/>
        <v>0.08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>
      <c r="A19" s="5" t="s">
        <v>6</v>
      </c>
      <c r="B19" s="5" t="s">
        <v>19</v>
      </c>
      <c r="C19" s="6">
        <v>11758</v>
      </c>
      <c r="D19" s="3">
        <v>100000</v>
      </c>
      <c r="E19" s="15">
        <f t="shared" si="1"/>
        <v>0.11758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>
      <c r="A20" s="5" t="s">
        <v>6</v>
      </c>
      <c r="B20" s="5" t="s">
        <v>10</v>
      </c>
      <c r="C20" s="6">
        <v>49502</v>
      </c>
      <c r="D20" s="3">
        <v>100000</v>
      </c>
      <c r="E20" s="15">
        <f t="shared" si="1"/>
        <v>0.49502000000000002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>
      <c r="A21" s="5" t="s">
        <v>6</v>
      </c>
      <c r="B21" s="5" t="s">
        <v>20</v>
      </c>
      <c r="C21" s="6">
        <v>190404</v>
      </c>
      <c r="D21" s="3">
        <v>100000</v>
      </c>
      <c r="E21" s="15">
        <f t="shared" si="1"/>
        <v>1.90404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>
      <c r="A22" s="5" t="s">
        <v>6</v>
      </c>
      <c r="B22" s="5" t="s">
        <v>21</v>
      </c>
      <c r="C22" s="6">
        <v>117815</v>
      </c>
      <c r="D22" s="3">
        <v>100000</v>
      </c>
      <c r="E22" s="15">
        <f t="shared" si="1"/>
        <v>1.17815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>
      <c r="A23" s="5" t="s">
        <v>6</v>
      </c>
      <c r="B23" s="7" t="s">
        <v>22</v>
      </c>
      <c r="C23" s="6">
        <v>46959.28</v>
      </c>
      <c r="D23" s="3">
        <v>100000</v>
      </c>
      <c r="E23" s="15">
        <f t="shared" si="1"/>
        <v>0.46959279999999998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>
      <c r="A24" s="5" t="s">
        <v>6</v>
      </c>
      <c r="B24" s="7" t="s">
        <v>23</v>
      </c>
      <c r="C24" s="6">
        <v>282190.21999999997</v>
      </c>
      <c r="D24" s="3">
        <v>100000</v>
      </c>
      <c r="E24" s="15">
        <f t="shared" si="1"/>
        <v>2.8219021999999998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>
      <c r="A25" s="5" t="s">
        <v>6</v>
      </c>
      <c r="B25" s="7" t="s">
        <v>24</v>
      </c>
      <c r="C25" s="6">
        <v>155777</v>
      </c>
      <c r="D25" s="3">
        <v>100000</v>
      </c>
      <c r="E25" s="15">
        <f t="shared" si="1"/>
        <v>1.5577700000000001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>
      <c r="A26" s="5" t="s">
        <v>6</v>
      </c>
      <c r="B26" s="7" t="s">
        <v>13</v>
      </c>
      <c r="C26" s="6">
        <v>35577</v>
      </c>
      <c r="D26" s="3">
        <v>100000</v>
      </c>
      <c r="E26" s="15">
        <f t="shared" si="1"/>
        <v>0.35576999999999998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>
      <c r="A27" s="5" t="s">
        <v>6</v>
      </c>
      <c r="B27" s="7" t="s">
        <v>14</v>
      </c>
      <c r="C27" s="6">
        <v>6494</v>
      </c>
      <c r="D27" s="3">
        <v>100000</v>
      </c>
      <c r="E27" s="15">
        <f t="shared" si="1"/>
        <v>6.4939999999999998E-2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>
      <c r="A28" s="5" t="s">
        <v>6</v>
      </c>
      <c r="B28" s="5" t="s">
        <v>25</v>
      </c>
      <c r="C28" s="6">
        <v>33300</v>
      </c>
      <c r="D28" s="3">
        <v>100000</v>
      </c>
      <c r="E28" s="15">
        <f t="shared" si="1"/>
        <v>0.33300000000000002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>
      <c r="A29" s="11" t="s">
        <v>16</v>
      </c>
      <c r="B29" s="12"/>
      <c r="C29" s="8">
        <f>SUM(C16:C28)</f>
        <v>1294657.5</v>
      </c>
      <c r="D29" s="3">
        <v>100000</v>
      </c>
      <c r="E29" s="15">
        <f t="shared" si="1"/>
        <v>12.946574999999999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>
      <c r="A30" s="3"/>
      <c r="B30" s="3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>
      <c r="A31" s="13" t="s">
        <v>26</v>
      </c>
      <c r="B31" s="14"/>
      <c r="C31" s="14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33" customHeight="1">
      <c r="A32" s="2" t="s">
        <v>2</v>
      </c>
      <c r="B32" s="2" t="s">
        <v>3</v>
      </c>
      <c r="C32" s="2" t="s">
        <v>5</v>
      </c>
      <c r="D32" s="3"/>
      <c r="E32" s="2" t="s">
        <v>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.75" customHeight="1">
      <c r="A33" s="5" t="s">
        <v>6</v>
      </c>
      <c r="B33" s="5" t="s">
        <v>25</v>
      </c>
      <c r="C33" s="6">
        <v>4910</v>
      </c>
      <c r="D33" s="3">
        <v>100000</v>
      </c>
      <c r="E33" s="15">
        <f>C33/D33</f>
        <v>4.9099999999999998E-2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>
      <c r="A34" s="5" t="s">
        <v>6</v>
      </c>
      <c r="B34" s="5" t="s">
        <v>8</v>
      </c>
      <c r="C34" s="6">
        <v>45440</v>
      </c>
      <c r="D34" s="3">
        <v>100000</v>
      </c>
      <c r="E34" s="15">
        <f>C34/D34</f>
        <v>0.45440000000000003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>
      <c r="A35" s="5" t="s">
        <v>6</v>
      </c>
      <c r="B35" s="5" t="s">
        <v>9</v>
      </c>
      <c r="C35" s="6">
        <v>8544</v>
      </c>
      <c r="D35" s="3">
        <v>100000</v>
      </c>
      <c r="E35" s="15">
        <f>C35/D35</f>
        <v>8.5440000000000002E-2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.75" customHeight="1">
      <c r="A36" s="5" t="s">
        <v>6</v>
      </c>
      <c r="B36" s="5" t="s">
        <v>27</v>
      </c>
      <c r="C36" s="6">
        <v>72393</v>
      </c>
      <c r="D36" s="3">
        <v>100000</v>
      </c>
      <c r="E36" s="15">
        <f>C36/D36</f>
        <v>0.72392999999999996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>
      <c r="A37" s="5" t="s">
        <v>6</v>
      </c>
      <c r="B37" s="5" t="s">
        <v>28</v>
      </c>
      <c r="C37" s="6">
        <v>9400</v>
      </c>
      <c r="D37" s="3">
        <v>100000</v>
      </c>
      <c r="E37" s="15">
        <f>C37/D37</f>
        <v>9.4E-2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>
      <c r="A38" s="5" t="s">
        <v>6</v>
      </c>
      <c r="B38" s="5" t="s">
        <v>29</v>
      </c>
      <c r="C38" s="6">
        <v>34460</v>
      </c>
      <c r="D38" s="3">
        <v>100000</v>
      </c>
      <c r="E38" s="15">
        <f t="shared" ref="E38:E45" si="2">C38/D38</f>
        <v>0.34460000000000002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>
      <c r="A39" s="5" t="s">
        <v>6</v>
      </c>
      <c r="B39" s="7" t="s">
        <v>30</v>
      </c>
      <c r="C39" s="6">
        <f>14868+16430</f>
        <v>31298</v>
      </c>
      <c r="D39" s="3">
        <v>100000</v>
      </c>
      <c r="E39" s="15">
        <f t="shared" si="2"/>
        <v>0.31297999999999998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>
      <c r="A40" s="5" t="s">
        <v>6</v>
      </c>
      <c r="B40" s="7" t="s">
        <v>12</v>
      </c>
      <c r="C40" s="6">
        <v>147896</v>
      </c>
      <c r="D40" s="3">
        <v>100000</v>
      </c>
      <c r="E40" s="15">
        <f t="shared" si="2"/>
        <v>1.4789600000000001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>
      <c r="A41" s="5" t="s">
        <v>6</v>
      </c>
      <c r="B41" s="7" t="s">
        <v>13</v>
      </c>
      <c r="C41" s="6">
        <v>27538</v>
      </c>
      <c r="D41" s="3">
        <v>100000</v>
      </c>
      <c r="E41" s="15">
        <f t="shared" si="2"/>
        <v>0.27538000000000001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>
      <c r="A42" s="5" t="s">
        <v>6</v>
      </c>
      <c r="B42" s="7" t="s">
        <v>14</v>
      </c>
      <c r="C42" s="6">
        <f>29174+15000</f>
        <v>44174</v>
      </c>
      <c r="D42" s="3">
        <v>100000</v>
      </c>
      <c r="E42" s="15">
        <f t="shared" si="2"/>
        <v>0.44174000000000002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>
      <c r="A43" s="5" t="s">
        <v>6</v>
      </c>
      <c r="B43" s="5" t="s">
        <v>15</v>
      </c>
      <c r="C43" s="6">
        <f>1475</f>
        <v>1475</v>
      </c>
      <c r="D43" s="3">
        <v>100000</v>
      </c>
      <c r="E43" s="15">
        <f t="shared" si="2"/>
        <v>1.4749999999999999E-2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>
      <c r="A44" s="5" t="s">
        <v>6</v>
      </c>
      <c r="B44" s="7" t="s">
        <v>31</v>
      </c>
      <c r="C44" s="6">
        <f>512000+132692</f>
        <v>644692</v>
      </c>
      <c r="D44" s="3">
        <v>100000</v>
      </c>
      <c r="E44" s="15">
        <f t="shared" si="2"/>
        <v>6.4469200000000004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>
      <c r="A45" s="11" t="s">
        <v>16</v>
      </c>
      <c r="B45" s="12"/>
      <c r="C45" s="8">
        <f>SUM(C33:C44)</f>
        <v>1072220</v>
      </c>
      <c r="D45" s="3">
        <v>100000</v>
      </c>
      <c r="E45" s="15">
        <f t="shared" si="2"/>
        <v>10.722200000000001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>
      <c r="A46" s="3"/>
      <c r="B46" s="3"/>
      <c r="C46" s="3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>
      <c r="A47" s="3"/>
      <c r="B47" s="3"/>
      <c r="C47" s="3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>
      <c r="A48" s="13" t="s">
        <v>32</v>
      </c>
      <c r="B48" s="14"/>
      <c r="C48" s="14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33" customHeight="1">
      <c r="A49" s="2" t="s">
        <v>2</v>
      </c>
      <c r="B49" s="2" t="s">
        <v>3</v>
      </c>
      <c r="C49" s="2" t="s">
        <v>5</v>
      </c>
      <c r="D49" s="3"/>
      <c r="E49" s="2" t="s">
        <v>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>
      <c r="A50" s="5" t="s">
        <v>6</v>
      </c>
      <c r="B50" s="5" t="s">
        <v>9</v>
      </c>
      <c r="C50" s="6">
        <v>12219</v>
      </c>
      <c r="D50" s="3">
        <v>100000</v>
      </c>
      <c r="E50" s="15">
        <f t="shared" ref="E50:E57" si="3">C50/D50</f>
        <v>0.12218999999999999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>
      <c r="A51" s="5" t="s">
        <v>6</v>
      </c>
      <c r="B51" s="5" t="s">
        <v>33</v>
      </c>
      <c r="C51" s="6">
        <f>12201+69550</f>
        <v>81751</v>
      </c>
      <c r="D51" s="3">
        <v>100000</v>
      </c>
      <c r="E51" s="15">
        <f t="shared" si="3"/>
        <v>0.81750999999999996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>
      <c r="A52" s="5" t="s">
        <v>6</v>
      </c>
      <c r="B52" s="5" t="s">
        <v>29</v>
      </c>
      <c r="C52" s="6">
        <v>1970</v>
      </c>
      <c r="D52" s="3">
        <v>100000</v>
      </c>
      <c r="E52" s="15">
        <f t="shared" si="3"/>
        <v>1.9699999999999999E-2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>
      <c r="A53" s="5" t="s">
        <v>6</v>
      </c>
      <c r="B53" s="5" t="s">
        <v>11</v>
      </c>
      <c r="C53" s="6">
        <v>33300</v>
      </c>
      <c r="D53" s="3">
        <v>100000</v>
      </c>
      <c r="E53" s="15">
        <f t="shared" si="3"/>
        <v>0.33300000000000002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5" t="s">
        <v>6</v>
      </c>
      <c r="B54" s="5" t="s">
        <v>34</v>
      </c>
      <c r="C54" s="6">
        <v>9400</v>
      </c>
      <c r="D54" s="3">
        <v>100000</v>
      </c>
      <c r="E54" s="15">
        <f t="shared" si="3"/>
        <v>9.4E-2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>
      <c r="A55" s="5" t="s">
        <v>6</v>
      </c>
      <c r="B55" s="5" t="s">
        <v>35</v>
      </c>
      <c r="C55" s="6">
        <v>14000</v>
      </c>
      <c r="D55" s="3">
        <v>100000</v>
      </c>
      <c r="E55" s="15">
        <f t="shared" si="3"/>
        <v>0.14000000000000001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>
      <c r="A56" s="5" t="s">
        <v>6</v>
      </c>
      <c r="B56" s="5" t="s">
        <v>36</v>
      </c>
      <c r="C56" s="6">
        <v>6200</v>
      </c>
      <c r="D56" s="3">
        <v>100000</v>
      </c>
      <c r="E56" s="15">
        <f t="shared" si="3"/>
        <v>6.2E-2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>
      <c r="A57" s="5" t="s">
        <v>6</v>
      </c>
      <c r="B57" s="7" t="s">
        <v>13</v>
      </c>
      <c r="C57" s="6">
        <f>2500+61529</f>
        <v>64029</v>
      </c>
      <c r="D57" s="3">
        <v>100000</v>
      </c>
      <c r="E57" s="15">
        <f t="shared" si="3"/>
        <v>0.64029000000000003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>
      <c r="A58" s="5" t="s">
        <v>6</v>
      </c>
      <c r="B58" s="7" t="s">
        <v>14</v>
      </c>
      <c r="C58" s="6">
        <f>10000+520400</f>
        <v>530400</v>
      </c>
      <c r="D58" s="3">
        <v>100000</v>
      </c>
      <c r="E58" s="15">
        <f>C58/D58</f>
        <v>5.3040000000000003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>
      <c r="A59" s="11" t="s">
        <v>16</v>
      </c>
      <c r="B59" s="12"/>
      <c r="C59" s="8">
        <f>SUM(C50:C58)</f>
        <v>753269</v>
      </c>
      <c r="D59" s="3">
        <v>100000</v>
      </c>
      <c r="E59" s="15">
        <f>C59/D59</f>
        <v>7.5326899999999997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>
      <c r="A60" s="3"/>
      <c r="B60" s="3"/>
      <c r="C60" s="3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>
      <c r="A61" s="13" t="s">
        <v>37</v>
      </c>
      <c r="B61" s="14"/>
      <c r="C61" s="14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32.1" customHeight="1">
      <c r="A62" s="2" t="s">
        <v>2</v>
      </c>
      <c r="B62" s="2" t="s">
        <v>3</v>
      </c>
      <c r="C62" s="2" t="s">
        <v>5</v>
      </c>
      <c r="D62" s="3"/>
      <c r="E62" s="2" t="s">
        <v>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5" t="s">
        <v>6</v>
      </c>
      <c r="B63" s="5" t="s">
        <v>8</v>
      </c>
      <c r="C63" s="6">
        <v>184517</v>
      </c>
      <c r="D63" s="3">
        <v>100000</v>
      </c>
      <c r="E63" s="15">
        <f t="shared" ref="E63:E75" si="4">C63/D63</f>
        <v>1.84517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5" t="s">
        <v>6</v>
      </c>
      <c r="B64" s="5" t="s">
        <v>9</v>
      </c>
      <c r="C64" s="6">
        <v>26597</v>
      </c>
      <c r="D64" s="3">
        <v>100000</v>
      </c>
      <c r="E64" s="15">
        <f t="shared" si="4"/>
        <v>0.26596999999999998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5" t="s">
        <v>6</v>
      </c>
      <c r="B65" s="5" t="s">
        <v>19</v>
      </c>
      <c r="C65" s="6">
        <v>25724</v>
      </c>
      <c r="D65" s="3">
        <v>100000</v>
      </c>
      <c r="E65" s="15">
        <f t="shared" si="4"/>
        <v>0.25724000000000002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5" t="s">
        <v>6</v>
      </c>
      <c r="B66" s="5" t="s">
        <v>33</v>
      </c>
      <c r="C66" s="6">
        <v>17650</v>
      </c>
      <c r="D66" s="3">
        <v>100000</v>
      </c>
      <c r="E66" s="15">
        <f t="shared" si="4"/>
        <v>0.17649999999999999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5" t="s">
        <v>6</v>
      </c>
      <c r="B67" s="5" t="s">
        <v>38</v>
      </c>
      <c r="C67" s="6">
        <v>69233</v>
      </c>
      <c r="D67" s="3">
        <v>100000</v>
      </c>
      <c r="E67" s="15">
        <f t="shared" si="4"/>
        <v>0.69233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5" t="s">
        <v>6</v>
      </c>
      <c r="B68" s="5" t="s">
        <v>39</v>
      </c>
      <c r="C68" s="6">
        <v>5500</v>
      </c>
      <c r="D68" s="3">
        <v>100000</v>
      </c>
      <c r="E68" s="15">
        <f t="shared" si="4"/>
        <v>5.5E-2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5" t="s">
        <v>6</v>
      </c>
      <c r="B69" s="5" t="s">
        <v>11</v>
      </c>
      <c r="C69" s="6">
        <v>148130</v>
      </c>
      <c r="D69" s="3">
        <v>100000</v>
      </c>
      <c r="E69" s="15">
        <f t="shared" si="4"/>
        <v>1.4813000000000001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5" t="s">
        <v>6</v>
      </c>
      <c r="B70" s="5" t="s">
        <v>40</v>
      </c>
      <c r="C70" s="6">
        <v>24950</v>
      </c>
      <c r="D70" s="3">
        <v>100000</v>
      </c>
      <c r="E70" s="15">
        <f t="shared" si="4"/>
        <v>0.2495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5" t="s">
        <v>6</v>
      </c>
      <c r="B71" s="5" t="s">
        <v>41</v>
      </c>
      <c r="C71" s="6">
        <v>4997</v>
      </c>
      <c r="D71" s="3">
        <v>100000</v>
      </c>
      <c r="E71" s="15">
        <f t="shared" si="4"/>
        <v>4.9970000000000001E-2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5" t="s">
        <v>6</v>
      </c>
      <c r="B72" s="5" t="s">
        <v>13</v>
      </c>
      <c r="C72" s="6">
        <v>54891</v>
      </c>
      <c r="D72" s="3">
        <v>100000</v>
      </c>
      <c r="E72" s="15">
        <f t="shared" si="4"/>
        <v>0.54891000000000001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5" t="s">
        <v>6</v>
      </c>
      <c r="B73" s="5" t="s">
        <v>14</v>
      </c>
      <c r="C73" s="6">
        <f>410810+255584</f>
        <v>666394</v>
      </c>
      <c r="D73" s="3">
        <v>100000</v>
      </c>
      <c r="E73" s="15">
        <f t="shared" si="4"/>
        <v>6.6639400000000002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5" t="s">
        <v>6</v>
      </c>
      <c r="B74" s="5" t="s">
        <v>15</v>
      </c>
      <c r="C74" s="6">
        <v>14160</v>
      </c>
      <c r="D74" s="3">
        <v>100000</v>
      </c>
      <c r="E74" s="15">
        <f t="shared" si="4"/>
        <v>0.1416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11" t="s">
        <v>16</v>
      </c>
      <c r="B75" s="12"/>
      <c r="C75" s="8">
        <f>SUM(C63:C74)</f>
        <v>1242743</v>
      </c>
      <c r="D75" s="3">
        <v>100000</v>
      </c>
      <c r="E75" s="15">
        <f t="shared" si="4"/>
        <v>12.427429999999999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25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:25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:25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:25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:25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:25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:25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:25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:25" ht="15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:25" ht="15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</sheetData>
  <mergeCells count="11">
    <mergeCell ref="A75:B75"/>
    <mergeCell ref="A31:C31"/>
    <mergeCell ref="A45:B45"/>
    <mergeCell ref="A48:C48"/>
    <mergeCell ref="A59:B59"/>
    <mergeCell ref="A61:C61"/>
    <mergeCell ref="A1:I1"/>
    <mergeCell ref="A2:C2"/>
    <mergeCell ref="A13:B13"/>
    <mergeCell ref="A14:C14"/>
    <mergeCell ref="A29:B29"/>
  </mergeCells>
  <printOptions horizontalCentered="1" verticalCentered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</cp:lastModifiedBy>
  <dcterms:created xsi:type="dcterms:W3CDTF">2024-03-27T08:58:00Z</dcterms:created>
  <dcterms:modified xsi:type="dcterms:W3CDTF">2024-05-24T09:45:27Z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77DE3B0CBC264A1AA5D075D512575D71_13</vt:lpwstr>
  </property>
  <property fmtid="{D5CDD505-2E9C-101B-9397-08002B2CF9AE}" pid="3" name="KSOProductBuildVer">
    <vt:lpwstr>1033-12.2.0.13489</vt:lpwstr>
  </property>
</Properties>
</file>